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65" yWindow="255" windowWidth="10740" windowHeight="4365"/>
  </bookViews>
  <sheets>
    <sheet name="1st Half" sheetId="2" r:id="rId1"/>
    <sheet name="2nd Half" sheetId="4" r:id="rId2"/>
    <sheet name="Summary" sheetId="5" r:id="rId3"/>
  </sheets>
  <calcPr calcId="144525"/>
</workbook>
</file>

<file path=xl/calcChain.xml><?xml version="1.0" encoding="utf-8"?>
<calcChain xmlns="http://schemas.openxmlformats.org/spreadsheetml/2006/main">
  <c r="D34" i="4" l="1"/>
  <c r="B32" i="4"/>
  <c r="B31" i="4"/>
  <c r="C30" i="4"/>
  <c r="E30" i="4"/>
  <c r="B30" i="4"/>
  <c r="D34" i="2"/>
  <c r="B32" i="2"/>
  <c r="B31" i="2"/>
  <c r="E30" i="2"/>
  <c r="C30" i="2"/>
  <c r="B30" i="2"/>
  <c r="B29" i="2" l="1"/>
  <c r="D5" i="5"/>
  <c r="C12" i="5"/>
  <c r="C15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9" i="4"/>
  <c r="D16" i="2"/>
  <c r="F16" i="2" s="1"/>
  <c r="C16" i="5" s="1"/>
  <c r="D17" i="2"/>
  <c r="F17" i="2" s="1"/>
  <c r="C17" i="5" s="1"/>
  <c r="D18" i="2"/>
  <c r="F18" i="2" s="1"/>
  <c r="C18" i="5" s="1"/>
  <c r="D19" i="2"/>
  <c r="F19" i="2" s="1"/>
  <c r="C19" i="5" s="1"/>
  <c r="D20" i="2"/>
  <c r="F20" i="2" s="1"/>
  <c r="C20" i="5" s="1"/>
  <c r="D21" i="2"/>
  <c r="F21" i="2" s="1"/>
  <c r="C21" i="5" s="1"/>
  <c r="D22" i="2"/>
  <c r="F22" i="2" s="1"/>
  <c r="C22" i="5" s="1"/>
  <c r="D23" i="2"/>
  <c r="F23" i="2" s="1"/>
  <c r="C23" i="5" s="1"/>
  <c r="D24" i="2"/>
  <c r="F24" i="2" s="1"/>
  <c r="C24" i="5" s="1"/>
  <c r="D25" i="2"/>
  <c r="F25" i="2" s="1"/>
  <c r="C25" i="5" s="1"/>
  <c r="D26" i="2"/>
  <c r="F26" i="2" s="1"/>
  <c r="C26" i="5" s="1"/>
  <c r="D27" i="2"/>
  <c r="F27" i="2" s="1"/>
  <c r="C27" i="5" s="1"/>
  <c r="D4" i="2"/>
  <c r="D4" i="4"/>
  <c r="D5" i="2"/>
  <c r="F5" i="2" s="1"/>
  <c r="C5" i="5" s="1"/>
  <c r="D6" i="2"/>
  <c r="F6" i="2" s="1"/>
  <c r="C6" i="5" s="1"/>
  <c r="D6" i="4"/>
  <c r="F6" i="4" s="1"/>
  <c r="D6" i="5" s="1"/>
  <c r="D7" i="2"/>
  <c r="F7" i="2" s="1"/>
  <c r="C7" i="5" s="1"/>
  <c r="D7" i="4"/>
  <c r="F7" i="4" s="1"/>
  <c r="D7" i="5" s="1"/>
  <c r="D8" i="2"/>
  <c r="F8" i="2" s="1"/>
  <c r="C8" i="5" s="1"/>
  <c r="D8" i="4"/>
  <c r="F8" i="4" s="1"/>
  <c r="D8" i="5" s="1"/>
  <c r="D9" i="2"/>
  <c r="F9" i="2" s="1"/>
  <c r="C9" i="5" s="1"/>
  <c r="D9" i="4"/>
  <c r="F9" i="4" s="1"/>
  <c r="D9" i="5" s="1"/>
  <c r="D10" i="2"/>
  <c r="F10" i="2" s="1"/>
  <c r="C10" i="5" s="1"/>
  <c r="D10" i="4"/>
  <c r="F10" i="4" s="1"/>
  <c r="D10" i="5" s="1"/>
  <c r="D11" i="2"/>
  <c r="F11" i="2" s="1"/>
  <c r="C11" i="5" s="1"/>
  <c r="D11" i="4"/>
  <c r="F11" i="4" s="1"/>
  <c r="D11" i="5" s="1"/>
  <c r="D12" i="4"/>
  <c r="F12" i="4" s="1"/>
  <c r="D12" i="5" s="1"/>
  <c r="D13" i="2"/>
  <c r="F13" i="2" s="1"/>
  <c r="C13" i="5" s="1"/>
  <c r="D13" i="4"/>
  <c r="F13" i="4" s="1"/>
  <c r="D13" i="5" s="1"/>
  <c r="D14" i="2"/>
  <c r="F14" i="2" s="1"/>
  <c r="C14" i="5" s="1"/>
  <c r="D14" i="4"/>
  <c r="F14" i="4" s="1"/>
  <c r="D14" i="5" s="1"/>
  <c r="D15" i="4"/>
  <c r="F15" i="4" s="1"/>
  <c r="D15" i="5" s="1"/>
  <c r="D16" i="4"/>
  <c r="F16" i="4" s="1"/>
  <c r="D16" i="5" s="1"/>
  <c r="D17" i="4"/>
  <c r="F17" i="4" s="1"/>
  <c r="D17" i="5" s="1"/>
  <c r="D18" i="4"/>
  <c r="F18" i="4" s="1"/>
  <c r="D18" i="5" s="1"/>
  <c r="D19" i="4"/>
  <c r="F19" i="4" s="1"/>
  <c r="D19" i="5" s="1"/>
  <c r="D20" i="4"/>
  <c r="F20" i="4" s="1"/>
  <c r="D20" i="5" s="1"/>
  <c r="D21" i="4"/>
  <c r="F21" i="4" s="1"/>
  <c r="D21" i="5" s="1"/>
  <c r="D22" i="4"/>
  <c r="F22" i="4" s="1"/>
  <c r="D22" i="5" s="1"/>
  <c r="D23" i="4"/>
  <c r="F23" i="4" s="1"/>
  <c r="D23" i="5" s="1"/>
  <c r="D24" i="4"/>
  <c r="F24" i="4" s="1"/>
  <c r="D24" i="5" s="1"/>
  <c r="D25" i="4"/>
  <c r="F25" i="4" s="1"/>
  <c r="D25" i="5" s="1"/>
  <c r="D26" i="4"/>
  <c r="F26" i="4" s="1"/>
  <c r="D26" i="5" s="1"/>
  <c r="D27" i="4"/>
  <c r="F27" i="4" s="1"/>
  <c r="D27" i="5" s="1"/>
  <c r="D29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4" i="2"/>
  <c r="D29" i="2"/>
  <c r="F4" i="2" l="1"/>
  <c r="F30" i="2" s="1"/>
  <c r="D30" i="2"/>
  <c r="F4" i="4"/>
  <c r="F30" i="4" s="1"/>
  <c r="D30" i="4"/>
  <c r="B29" i="5"/>
  <c r="D4" i="5"/>
  <c r="D29" i="5" s="1"/>
  <c r="F29" i="4"/>
  <c r="F29" i="2"/>
  <c r="E14" i="5"/>
  <c r="E13" i="5"/>
  <c r="E11" i="5"/>
  <c r="E10" i="5"/>
  <c r="E8" i="5"/>
  <c r="E6" i="5"/>
  <c r="E5" i="5"/>
  <c r="G5" i="5"/>
  <c r="E15" i="5"/>
  <c r="E12" i="5"/>
  <c r="E9" i="5"/>
  <c r="E7" i="5"/>
  <c r="E27" i="5"/>
  <c r="E26" i="5"/>
  <c r="E25" i="5"/>
  <c r="E24" i="5"/>
  <c r="E23" i="5"/>
  <c r="E22" i="5"/>
  <c r="E21" i="5"/>
  <c r="E20" i="5"/>
  <c r="E19" i="5"/>
  <c r="E18" i="5"/>
  <c r="E17" i="5"/>
  <c r="E16" i="5"/>
  <c r="C4" i="5"/>
  <c r="C29" i="5" s="1"/>
  <c r="G16" i="5" l="1"/>
  <c r="G7" i="5"/>
  <c r="G24" i="5"/>
  <c r="G15" i="5"/>
  <c r="G6" i="5"/>
  <c r="G17" i="5"/>
  <c r="G10" i="5"/>
  <c r="G20" i="5"/>
  <c r="G11" i="5"/>
  <c r="G21" i="5"/>
  <c r="G9" i="5"/>
  <c r="G13" i="5"/>
  <c r="G18" i="5"/>
  <c r="G22" i="5"/>
  <c r="G26" i="5"/>
  <c r="G12" i="5"/>
  <c r="G8" i="5"/>
  <c r="G14" i="5"/>
  <c r="G19" i="5"/>
  <c r="G25" i="5"/>
  <c r="G23" i="5"/>
  <c r="G27" i="5"/>
  <c r="G4" i="5"/>
  <c r="E4" i="5"/>
  <c r="E29" i="5" s="1"/>
  <c r="F15" i="5" l="1"/>
  <c r="F12" i="5"/>
  <c r="F14" i="5"/>
  <c r="F13" i="5"/>
  <c r="F11" i="5"/>
  <c r="F10" i="5"/>
  <c r="F8" i="5"/>
  <c r="F6" i="5"/>
  <c r="F5" i="5"/>
  <c r="F9" i="5"/>
  <c r="F7" i="5"/>
  <c r="F27" i="5"/>
  <c r="F26" i="5"/>
  <c r="F25" i="5"/>
  <c r="F24" i="5"/>
  <c r="F23" i="5"/>
  <c r="F22" i="5"/>
  <c r="F21" i="5"/>
  <c r="F20" i="5"/>
  <c r="F19" i="5"/>
  <c r="F18" i="5"/>
  <c r="F17" i="5"/>
  <c r="F16" i="5"/>
  <c r="H4" i="5"/>
  <c r="F4" i="5"/>
  <c r="H19" i="5" l="1"/>
  <c r="H21" i="5"/>
  <c r="H23" i="5"/>
  <c r="H25" i="5"/>
  <c r="H27" i="5"/>
  <c r="H9" i="5"/>
  <c r="H6" i="5"/>
  <c r="H10" i="5"/>
  <c r="H13" i="5"/>
  <c r="H18" i="5"/>
  <c r="H16" i="5"/>
  <c r="H17" i="5"/>
  <c r="H20" i="5"/>
  <c r="H22" i="5"/>
  <c r="H24" i="5"/>
  <c r="H26" i="5"/>
  <c r="H7" i="5"/>
  <c r="H15" i="5"/>
  <c r="H5" i="5"/>
  <c r="H8" i="5"/>
  <c r="H11" i="5"/>
  <c r="H14" i="5"/>
  <c r="H12" i="5"/>
</calcChain>
</file>

<file path=xl/sharedStrings.xml><?xml version="1.0" encoding="utf-8"?>
<sst xmlns="http://schemas.openxmlformats.org/spreadsheetml/2006/main" count="108" uniqueCount="45">
  <si>
    <t>Model</t>
  </si>
  <si>
    <t>Total Cost</t>
  </si>
  <si>
    <t>Jan -June Sales Summary - Actual</t>
  </si>
  <si>
    <t>Markup Percentage</t>
  </si>
  <si>
    <t>% of total Volume</t>
  </si>
  <si>
    <t xml:space="preserve">  total</t>
  </si>
  <si>
    <t>average</t>
  </si>
  <si>
    <t>highest</t>
  </si>
  <si>
    <t>lowest</t>
  </si>
  <si>
    <t>Sales Volume</t>
  </si>
  <si>
    <t># models available for sale</t>
  </si>
  <si>
    <t>July-December Sales Summary - Estimated</t>
  </si>
  <si>
    <t xml:space="preserve"> Sales Summary - Estimated</t>
  </si>
  <si>
    <t>Annual Volume</t>
  </si>
  <si>
    <t>Total Sales to Dealers</t>
  </si>
  <si>
    <t>Mfg. Cost per Vehicle</t>
  </si>
  <si>
    <t>Jan-June Sales to Dealers</t>
  </si>
  <si>
    <t>July-Dec Sales to Dealers</t>
  </si>
  <si>
    <t>%Total Sales to Dealers Jan-June</t>
  </si>
  <si>
    <t>%Total Sales to Dealers July-Dec</t>
  </si>
  <si>
    <t>%Total Sales to Dealers Annual</t>
  </si>
  <si>
    <t>VX207</t>
  </si>
  <si>
    <t>VX212</t>
  </si>
  <si>
    <t>VX208</t>
  </si>
  <si>
    <t>VX217</t>
  </si>
  <si>
    <t>VX220</t>
  </si>
  <si>
    <t>VX219</t>
  </si>
  <si>
    <t>VX201</t>
  </si>
  <si>
    <t>VX209</t>
  </si>
  <si>
    <t>VX204</t>
  </si>
  <si>
    <t>VX215</t>
  </si>
  <si>
    <t>VX210</t>
  </si>
  <si>
    <t>VX211</t>
  </si>
  <si>
    <t>VX216</t>
  </si>
  <si>
    <t>VX214</t>
  </si>
  <si>
    <t>VX224</t>
  </si>
  <si>
    <t>VX218</t>
  </si>
  <si>
    <t>VX223</t>
  </si>
  <si>
    <t>VX213</t>
  </si>
  <si>
    <t>VX206</t>
  </si>
  <si>
    <t>VX202</t>
  </si>
  <si>
    <t>VX205</t>
  </si>
  <si>
    <t>VX222</t>
  </si>
  <si>
    <t>VX221</t>
  </si>
  <si>
    <t>VX203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</si>
</sst>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%"/>
    <numFmt numFmtId="166" formatCode="_(* #,##0_);_(* \(#,##0\);_(* &quot;-&quot;??_);_(@_)"/>
  </numFmts>
  <fonts count="4" x14ac:knownFonts="1">
    <font>
      <sz val="10"/>
      <name val="Arial"/>
    </font>
    <font>
      <sz val="10"/>
      <name val="Arial"/>
    </font>
    <font>
      <sz val="8"/>
      <name val="Arial"/>
    </font>
    <font>
      <b/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164" fontId="0" fillId="0" borderId="0" xfId="2" applyNumberFormat="1" applyFont="1"/>
    <xf numFmtId="0" fontId="0" fillId="0" borderId="0" xfId="0" applyAlignment="1">
      <alignment wrapText="1"/>
    </xf>
    <xf numFmtId="0" fontId="0" fillId="0" borderId="1" xfId="0" applyBorder="1"/>
    <xf numFmtId="164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0" fontId="0" fillId="3" borderId="1" xfId="0" applyFill="1" applyBorder="1"/>
    <xf numFmtId="164" fontId="0" fillId="3" borderId="1" xfId="2" applyNumberFormat="1" applyFont="1" applyFill="1" applyBorder="1"/>
    <xf numFmtId="9" fontId="0" fillId="3" borderId="1" xfId="3" applyFont="1" applyFill="1" applyBorder="1" applyAlignment="1">
      <alignment horizontal="center"/>
    </xf>
    <xf numFmtId="0" fontId="0" fillId="2" borderId="0" xfId="0" applyFill="1"/>
    <xf numFmtId="164" fontId="0" fillId="2" borderId="1" xfId="2" applyNumberFormat="1" applyFont="1" applyFill="1" applyBorder="1"/>
    <xf numFmtId="164" fontId="0" fillId="2" borderId="1" xfId="0" applyNumberFormat="1" applyFill="1" applyBorder="1"/>
    <xf numFmtId="0" fontId="0" fillId="0" borderId="1" xfId="0" applyFill="1" applyBorder="1"/>
    <xf numFmtId="165" fontId="0" fillId="2" borderId="1" xfId="3" applyNumberFormat="1" applyFont="1" applyFill="1" applyBorder="1"/>
    <xf numFmtId="166" fontId="0" fillId="0" borderId="1" xfId="1" applyNumberFormat="1" applyFont="1" applyBorder="1"/>
    <xf numFmtId="164" fontId="0" fillId="0" borderId="1" xfId="0" applyNumberFormat="1" applyBorder="1"/>
    <xf numFmtId="10" fontId="0" fillId="0" borderId="1" xfId="3" applyNumberFormat="1" applyFont="1" applyBorder="1"/>
    <xf numFmtId="166" fontId="0" fillId="2" borderId="1" xfId="1" applyNumberFormat="1" applyFont="1" applyFill="1" applyBorder="1"/>
    <xf numFmtId="166" fontId="0" fillId="0" borderId="1" xfId="0" applyNumberFormat="1" applyBorder="1"/>
    <xf numFmtId="166" fontId="0" fillId="2" borderId="1" xfId="0" applyNumberFormat="1" applyFill="1" applyBorder="1"/>
    <xf numFmtId="9" fontId="0" fillId="2" borderId="1" xfId="3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166" fontId="0" fillId="0" borderId="1" xfId="0" applyNumberFormat="1" applyFill="1" applyBorder="1"/>
    <xf numFmtId="166" fontId="0" fillId="3" borderId="1" xfId="1" applyNumberFormat="1" applyFont="1" applyFill="1" applyBorder="1"/>
    <xf numFmtId="164" fontId="0" fillId="3" borderId="1" xfId="0" applyNumberFormat="1" applyFill="1" applyBorder="1"/>
    <xf numFmtId="10" fontId="0" fillId="3" borderId="1" xfId="3" applyNumberFormat="1" applyFont="1" applyFill="1" applyBorder="1"/>
    <xf numFmtId="166" fontId="0" fillId="0" borderId="1" xfId="1" applyNumberFormat="1" applyFont="1" applyFill="1" applyBorder="1"/>
    <xf numFmtId="0" fontId="3" fillId="0" borderId="0" xfId="0" applyFont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zoomScale="80" zoomScaleNormal="80" workbookViewId="0">
      <selection sqref="A1:G1"/>
    </sheetView>
  </sheetViews>
  <sheetFormatPr defaultRowHeight="12.75" x14ac:dyDescent="0.2"/>
  <cols>
    <col min="2" max="3" width="11.28515625" customWidth="1"/>
    <col min="4" max="4" width="16.28515625" bestFit="1" customWidth="1"/>
    <col min="5" max="5" width="12.28515625" customWidth="1"/>
    <col min="6" max="6" width="16.42578125" customWidth="1"/>
    <col min="7" max="7" width="10.5703125" customWidth="1"/>
  </cols>
  <sheetData>
    <row r="1" spans="1:7" x14ac:dyDescent="0.2">
      <c r="A1" s="31" t="s">
        <v>2</v>
      </c>
      <c r="B1" s="31"/>
      <c r="C1" s="31"/>
      <c r="D1" s="31"/>
      <c r="E1" s="31"/>
      <c r="F1" s="31"/>
      <c r="G1" s="31"/>
    </row>
    <row r="2" spans="1:7" x14ac:dyDescent="0.2">
      <c r="A2" s="2"/>
      <c r="B2" s="1"/>
    </row>
    <row r="3" spans="1:7" ht="25.5" x14ac:dyDescent="0.2">
      <c r="A3" s="23" t="s">
        <v>0</v>
      </c>
      <c r="B3" s="25" t="s">
        <v>9</v>
      </c>
      <c r="C3" s="25" t="s">
        <v>15</v>
      </c>
      <c r="D3" s="24" t="s">
        <v>1</v>
      </c>
      <c r="E3" s="25" t="s">
        <v>3</v>
      </c>
      <c r="F3" s="25" t="s">
        <v>14</v>
      </c>
      <c r="G3" s="25" t="s">
        <v>4</v>
      </c>
    </row>
    <row r="4" spans="1:7" x14ac:dyDescent="0.2">
      <c r="A4" s="3" t="s">
        <v>21</v>
      </c>
      <c r="B4" s="14">
        <v>87</v>
      </c>
      <c r="C4" s="4">
        <v>35608.14</v>
      </c>
      <c r="D4" s="10">
        <f>B4*C4</f>
        <v>3097908.18</v>
      </c>
      <c r="E4" s="5">
        <v>0.22</v>
      </c>
      <c r="F4" s="11">
        <f>D4*(1+E4)</f>
        <v>3779447.9796000002</v>
      </c>
      <c r="G4" s="13">
        <f>B4/B$29</f>
        <v>7.9100976487916648E-4</v>
      </c>
    </row>
    <row r="5" spans="1:7" x14ac:dyDescent="0.2">
      <c r="A5" s="3" t="s">
        <v>22</v>
      </c>
      <c r="B5" s="14">
        <v>178</v>
      </c>
      <c r="C5" s="14">
        <v>35431.199999999997</v>
      </c>
      <c r="D5" s="17">
        <f t="shared" ref="D5:D27" si="0">B5*C5</f>
        <v>6306753.5999999996</v>
      </c>
      <c r="E5" s="5">
        <v>0.22</v>
      </c>
      <c r="F5" s="17">
        <f t="shared" ref="F5:F27" si="1">D5*(1+E5)</f>
        <v>7694239.3919999991</v>
      </c>
      <c r="G5" s="13">
        <f t="shared" ref="G5:G27" si="2">B5/B$29</f>
        <v>1.6183877948102486E-3</v>
      </c>
    </row>
    <row r="6" spans="1:7" x14ac:dyDescent="0.2">
      <c r="A6" s="3" t="s">
        <v>23</v>
      </c>
      <c r="B6" s="14">
        <v>657</v>
      </c>
      <c r="C6" s="14">
        <v>32476.92</v>
      </c>
      <c r="D6" s="17">
        <f t="shared" si="0"/>
        <v>21337336.439999998</v>
      </c>
      <c r="E6" s="5">
        <v>0.22</v>
      </c>
      <c r="F6" s="17">
        <f t="shared" si="1"/>
        <v>26031550.456799995</v>
      </c>
      <c r="G6" s="13">
        <f t="shared" si="2"/>
        <v>5.9734875347771535E-3</v>
      </c>
    </row>
    <row r="7" spans="1:7" x14ac:dyDescent="0.2">
      <c r="A7" s="3" t="s">
        <v>24</v>
      </c>
      <c r="B7" s="14">
        <v>769</v>
      </c>
      <c r="C7" s="14">
        <v>31837.439999999999</v>
      </c>
      <c r="D7" s="17">
        <f t="shared" si="0"/>
        <v>24482991.359999999</v>
      </c>
      <c r="E7" s="5">
        <v>0.21</v>
      </c>
      <c r="F7" s="17">
        <f t="shared" si="1"/>
        <v>29624419.545599997</v>
      </c>
      <c r="G7" s="13">
        <f t="shared" si="2"/>
        <v>6.9917989562307929E-3</v>
      </c>
    </row>
    <row r="8" spans="1:7" x14ac:dyDescent="0.2">
      <c r="A8" s="3" t="s">
        <v>25</v>
      </c>
      <c r="B8" s="14">
        <v>1474</v>
      </c>
      <c r="C8" s="14">
        <v>31427.52</v>
      </c>
      <c r="D8" s="17">
        <f t="shared" si="0"/>
        <v>46324164.480000004</v>
      </c>
      <c r="E8" s="5">
        <v>0.21</v>
      </c>
      <c r="F8" s="17">
        <f t="shared" si="1"/>
        <v>56052239.020800002</v>
      </c>
      <c r="G8" s="13">
        <f t="shared" si="2"/>
        <v>1.3401705671630935E-2</v>
      </c>
    </row>
    <row r="9" spans="1:7" x14ac:dyDescent="0.2">
      <c r="A9" s="3" t="s">
        <v>26</v>
      </c>
      <c r="B9" s="14">
        <v>2703</v>
      </c>
      <c r="C9" s="14">
        <v>29167.59</v>
      </c>
      <c r="D9" s="17">
        <f t="shared" si="0"/>
        <v>78839995.769999996</v>
      </c>
      <c r="E9" s="5">
        <v>0.21</v>
      </c>
      <c r="F9" s="17">
        <f t="shared" si="1"/>
        <v>95396394.881699994</v>
      </c>
      <c r="G9" s="13">
        <f t="shared" si="2"/>
        <v>2.4575855108832034E-2</v>
      </c>
    </row>
    <row r="10" spans="1:7" x14ac:dyDescent="0.2">
      <c r="A10" s="3" t="s">
        <v>27</v>
      </c>
      <c r="B10" s="14">
        <v>2837</v>
      </c>
      <c r="C10" s="14">
        <v>29362.6</v>
      </c>
      <c r="D10" s="17">
        <f t="shared" si="0"/>
        <v>83301696.200000003</v>
      </c>
      <c r="E10" s="5">
        <v>0.21</v>
      </c>
      <c r="F10" s="17">
        <f t="shared" si="1"/>
        <v>100795052.402</v>
      </c>
      <c r="G10" s="13">
        <f t="shared" si="2"/>
        <v>2.5794191988071209E-2</v>
      </c>
    </row>
    <row r="11" spans="1:7" x14ac:dyDescent="0.2">
      <c r="A11" s="3" t="s">
        <v>28</v>
      </c>
      <c r="B11" s="14">
        <v>5533</v>
      </c>
      <c r="C11" s="14">
        <v>28247.82</v>
      </c>
      <c r="D11" s="17">
        <f t="shared" si="0"/>
        <v>156295188.06</v>
      </c>
      <c r="E11" s="5">
        <v>0.21</v>
      </c>
      <c r="F11" s="17">
        <f t="shared" si="1"/>
        <v>189117177.5526</v>
      </c>
      <c r="G11" s="13">
        <f t="shared" si="2"/>
        <v>5.0306402633062387E-2</v>
      </c>
    </row>
    <row r="12" spans="1:7" x14ac:dyDescent="0.2">
      <c r="A12" s="3" t="s">
        <v>29</v>
      </c>
      <c r="B12" s="14"/>
      <c r="C12" s="14">
        <v>27978.45</v>
      </c>
      <c r="D12" s="17"/>
      <c r="E12" s="5">
        <v>0.2</v>
      </c>
      <c r="F12" s="17"/>
      <c r="G12" s="13">
        <f t="shared" si="2"/>
        <v>0</v>
      </c>
    </row>
    <row r="13" spans="1:7" x14ac:dyDescent="0.2">
      <c r="A13" s="3" t="s">
        <v>30</v>
      </c>
      <c r="B13" s="14">
        <v>4499</v>
      </c>
      <c r="C13" s="14">
        <v>27998.080000000002</v>
      </c>
      <c r="D13" s="17">
        <f t="shared" si="0"/>
        <v>125963361.92</v>
      </c>
      <c r="E13" s="5">
        <v>0.2</v>
      </c>
      <c r="F13" s="17">
        <f t="shared" si="1"/>
        <v>151156034.30399999</v>
      </c>
      <c r="G13" s="13">
        <f t="shared" si="2"/>
        <v>4.0905206117142184E-2</v>
      </c>
    </row>
    <row r="14" spans="1:7" x14ac:dyDescent="0.2">
      <c r="A14" s="3" t="s">
        <v>31</v>
      </c>
      <c r="B14" s="14">
        <v>4906</v>
      </c>
      <c r="C14" s="14">
        <v>26507.06</v>
      </c>
      <c r="D14" s="17">
        <f t="shared" si="0"/>
        <v>130043636.36</v>
      </c>
      <c r="E14" s="5">
        <v>0.2</v>
      </c>
      <c r="F14" s="17">
        <f t="shared" si="1"/>
        <v>156052363.632</v>
      </c>
      <c r="G14" s="13">
        <f t="shared" si="2"/>
        <v>4.4605677086174605E-2</v>
      </c>
    </row>
    <row r="15" spans="1:7" x14ac:dyDescent="0.2">
      <c r="A15" s="3" t="s">
        <v>32</v>
      </c>
      <c r="B15" s="14"/>
      <c r="C15" s="14">
        <v>27334.6</v>
      </c>
      <c r="D15" s="17"/>
      <c r="E15" s="5">
        <v>0.2</v>
      </c>
      <c r="F15" s="17"/>
      <c r="G15" s="13">
        <f t="shared" si="2"/>
        <v>0</v>
      </c>
    </row>
    <row r="16" spans="1:7" x14ac:dyDescent="0.2">
      <c r="A16" s="3" t="s">
        <v>33</v>
      </c>
      <c r="B16" s="14">
        <v>5317</v>
      </c>
      <c r="C16" s="14">
        <v>25198.81</v>
      </c>
      <c r="D16" s="17">
        <f t="shared" si="0"/>
        <v>133982072.77000001</v>
      </c>
      <c r="E16" s="5">
        <v>0.18</v>
      </c>
      <c r="F16" s="17">
        <f t="shared" si="1"/>
        <v>158098845.86860001</v>
      </c>
      <c r="G16" s="13">
        <f t="shared" si="2"/>
        <v>4.8342516320258939E-2</v>
      </c>
    </row>
    <row r="17" spans="1:7" x14ac:dyDescent="0.2">
      <c r="A17" s="3" t="s">
        <v>34</v>
      </c>
      <c r="B17" s="14">
        <v>5406</v>
      </c>
      <c r="C17" s="14">
        <v>24585.48</v>
      </c>
      <c r="D17" s="17">
        <f t="shared" si="0"/>
        <v>132909104.88</v>
      </c>
      <c r="E17" s="5">
        <v>0.18</v>
      </c>
      <c r="F17" s="17">
        <f t="shared" si="1"/>
        <v>156832743.75839999</v>
      </c>
      <c r="G17" s="13">
        <f t="shared" si="2"/>
        <v>4.9151710217664069E-2</v>
      </c>
    </row>
    <row r="18" spans="1:7" x14ac:dyDescent="0.2">
      <c r="A18" s="3" t="s">
        <v>35</v>
      </c>
      <c r="B18" s="14">
        <v>5745</v>
      </c>
      <c r="C18" s="14">
        <v>23899.15</v>
      </c>
      <c r="D18" s="17">
        <f t="shared" si="0"/>
        <v>137300616.75</v>
      </c>
      <c r="E18" s="5">
        <v>0.18</v>
      </c>
      <c r="F18" s="17">
        <f t="shared" si="1"/>
        <v>162014727.76499999</v>
      </c>
      <c r="G18" s="13">
        <f t="shared" si="2"/>
        <v>5.2233920680813922E-2</v>
      </c>
    </row>
    <row r="19" spans="1:7" x14ac:dyDescent="0.2">
      <c r="A19" s="3" t="s">
        <v>36</v>
      </c>
      <c r="B19" s="14">
        <v>5873</v>
      </c>
      <c r="C19" s="14">
        <v>18237.599999999999</v>
      </c>
      <c r="D19" s="17">
        <f t="shared" si="0"/>
        <v>107109424.8</v>
      </c>
      <c r="E19" s="5">
        <v>0.18</v>
      </c>
      <c r="F19" s="17">
        <f t="shared" si="1"/>
        <v>126389121.26399998</v>
      </c>
      <c r="G19" s="13">
        <f t="shared" si="2"/>
        <v>5.3397705162475224E-2</v>
      </c>
    </row>
    <row r="20" spans="1:7" x14ac:dyDescent="0.2">
      <c r="A20" s="3" t="s">
        <v>37</v>
      </c>
      <c r="B20" s="14">
        <v>12031</v>
      </c>
      <c r="C20" s="14">
        <v>17184.68</v>
      </c>
      <c r="D20" s="17">
        <f t="shared" si="0"/>
        <v>206748885.08000001</v>
      </c>
      <c r="E20" s="5">
        <v>0.18</v>
      </c>
      <c r="F20" s="17">
        <f t="shared" si="1"/>
        <v>243963684.3944</v>
      </c>
      <c r="G20" s="13">
        <f t="shared" si="2"/>
        <v>0.10938664920989945</v>
      </c>
    </row>
    <row r="21" spans="1:7" x14ac:dyDescent="0.2">
      <c r="A21" s="3" t="s">
        <v>38</v>
      </c>
      <c r="B21" s="14">
        <v>6399</v>
      </c>
      <c r="C21" s="14">
        <v>17371.7</v>
      </c>
      <c r="D21" s="17">
        <f t="shared" si="0"/>
        <v>111161508.30000001</v>
      </c>
      <c r="E21" s="5">
        <v>0.12</v>
      </c>
      <c r="F21" s="17">
        <f t="shared" si="1"/>
        <v>124500889.29600002</v>
      </c>
      <c r="G21" s="13">
        <f t="shared" si="2"/>
        <v>5.8180132016802139E-2</v>
      </c>
    </row>
    <row r="22" spans="1:7" x14ac:dyDescent="0.2">
      <c r="A22" s="3" t="s">
        <v>39</v>
      </c>
      <c r="B22" s="14">
        <v>6463</v>
      </c>
      <c r="C22" s="14">
        <v>16774.66</v>
      </c>
      <c r="D22" s="17">
        <f t="shared" si="0"/>
        <v>108414627.58</v>
      </c>
      <c r="E22" s="5">
        <v>0.12</v>
      </c>
      <c r="F22" s="17">
        <f t="shared" si="1"/>
        <v>121424382.88960001</v>
      </c>
      <c r="G22" s="13">
        <f t="shared" si="2"/>
        <v>5.8762024257632793E-2</v>
      </c>
    </row>
    <row r="23" spans="1:7" x14ac:dyDescent="0.2">
      <c r="A23" s="3" t="s">
        <v>40</v>
      </c>
      <c r="B23" s="14">
        <v>9332</v>
      </c>
      <c r="C23" s="14">
        <v>16195.41</v>
      </c>
      <c r="D23" s="17">
        <f t="shared" si="0"/>
        <v>151135566.12</v>
      </c>
      <c r="E23" s="5">
        <v>0.12</v>
      </c>
      <c r="F23" s="17">
        <f t="shared" si="1"/>
        <v>169271834.05440003</v>
      </c>
      <c r="G23" s="13">
        <f t="shared" si="2"/>
        <v>8.4847162366119319E-2</v>
      </c>
    </row>
    <row r="24" spans="1:7" x14ac:dyDescent="0.2">
      <c r="A24" s="3" t="s">
        <v>41</v>
      </c>
      <c r="B24" s="14">
        <v>7198</v>
      </c>
      <c r="C24" s="14">
        <v>14523.84</v>
      </c>
      <c r="D24" s="17">
        <f t="shared" si="0"/>
        <v>104542600.32000001</v>
      </c>
      <c r="E24" s="5">
        <v>0.1</v>
      </c>
      <c r="F24" s="17">
        <f t="shared" si="1"/>
        <v>114996860.35200001</v>
      </c>
      <c r="G24" s="13">
        <f t="shared" si="2"/>
        <v>6.5444692960922299E-2</v>
      </c>
    </row>
    <row r="25" spans="1:7" x14ac:dyDescent="0.2">
      <c r="A25" s="3" t="s">
        <v>42</v>
      </c>
      <c r="B25" s="14">
        <v>7427</v>
      </c>
      <c r="C25" s="14">
        <v>13713.52</v>
      </c>
      <c r="D25" s="17">
        <f t="shared" si="0"/>
        <v>101850313.04000001</v>
      </c>
      <c r="E25" s="5">
        <v>0.1</v>
      </c>
      <c r="F25" s="17">
        <f t="shared" si="1"/>
        <v>112035344.34400001</v>
      </c>
      <c r="G25" s="13">
        <f t="shared" si="2"/>
        <v>6.7526776135144476E-2</v>
      </c>
    </row>
    <row r="26" spans="1:7" x14ac:dyDescent="0.2">
      <c r="A26" s="3" t="s">
        <v>43</v>
      </c>
      <c r="B26" s="14">
        <v>7452</v>
      </c>
      <c r="C26" s="14">
        <v>12926.7</v>
      </c>
      <c r="D26" s="17">
        <f t="shared" si="0"/>
        <v>96329768.400000006</v>
      </c>
      <c r="E26" s="5">
        <v>7.0000000000000007E-2</v>
      </c>
      <c r="F26" s="17">
        <f t="shared" si="1"/>
        <v>103072852.18800001</v>
      </c>
      <c r="G26" s="13">
        <f t="shared" si="2"/>
        <v>6.775407779171895E-2</v>
      </c>
    </row>
    <row r="27" spans="1:7" x14ac:dyDescent="0.2">
      <c r="A27" s="3" t="s">
        <v>44</v>
      </c>
      <c r="B27" s="14">
        <v>7700</v>
      </c>
      <c r="C27" s="14">
        <v>12381.3</v>
      </c>
      <c r="D27" s="17">
        <f t="shared" si="0"/>
        <v>95336010</v>
      </c>
      <c r="E27" s="5">
        <v>7.0000000000000007E-2</v>
      </c>
      <c r="F27" s="17">
        <f t="shared" si="1"/>
        <v>102009530.7</v>
      </c>
      <c r="G27" s="13">
        <f t="shared" si="2"/>
        <v>7.0008910224937715E-2</v>
      </c>
    </row>
    <row r="28" spans="1:7" x14ac:dyDescent="0.2">
      <c r="A28" s="6"/>
      <c r="B28" s="6"/>
      <c r="C28" s="7"/>
      <c r="D28" s="6"/>
      <c r="E28" s="8"/>
      <c r="F28" s="6"/>
      <c r="G28" s="6"/>
    </row>
    <row r="29" spans="1:7" x14ac:dyDescent="0.2">
      <c r="A29" s="3" t="s">
        <v>5</v>
      </c>
      <c r="B29" s="19">
        <f>SUM(B4:B28)</f>
        <v>109986</v>
      </c>
      <c r="C29" s="18"/>
      <c r="D29" s="10">
        <f>SUM(D4:D28)</f>
        <v>2162813530.4099998</v>
      </c>
      <c r="E29" s="18"/>
      <c r="F29" s="10">
        <f>SUM(F4:F28)</f>
        <v>2510309736.0415001</v>
      </c>
      <c r="G29" s="3"/>
    </row>
    <row r="30" spans="1:7" x14ac:dyDescent="0.2">
      <c r="A30" s="3" t="s">
        <v>6</v>
      </c>
      <c r="B30" s="17">
        <f>AVERAGE(B4:B28)</f>
        <v>4999.363636363636</v>
      </c>
      <c r="C30" s="17">
        <f>AVERAGE(C4:C28)</f>
        <v>24015.427916666664</v>
      </c>
      <c r="D30" s="17">
        <f t="shared" ref="D30:F30" si="3">AVERAGE(D4:D28)</f>
        <v>98309705.927727267</v>
      </c>
      <c r="E30" s="20">
        <f t="shared" si="3"/>
        <v>0.1712500000000001</v>
      </c>
      <c r="F30" s="17">
        <f t="shared" si="3"/>
        <v>114104988.00188637</v>
      </c>
      <c r="G30" s="3"/>
    </row>
    <row r="31" spans="1:7" x14ac:dyDescent="0.2">
      <c r="A31" s="3" t="s">
        <v>7</v>
      </c>
      <c r="B31" s="17">
        <f>MAX(B4:B28)</f>
        <v>12031</v>
      </c>
      <c r="C31" s="3"/>
      <c r="D31" s="3"/>
      <c r="E31" s="3"/>
      <c r="F31" s="30"/>
      <c r="G31" s="3"/>
    </row>
    <row r="32" spans="1:7" x14ac:dyDescent="0.2">
      <c r="A32" s="3" t="s">
        <v>8</v>
      </c>
      <c r="B32" s="19">
        <f>MIN(B4:B28)</f>
        <v>87</v>
      </c>
      <c r="C32" s="3"/>
      <c r="D32" s="3"/>
      <c r="E32" s="3"/>
      <c r="F32" s="12"/>
      <c r="G32" s="3"/>
    </row>
    <row r="34" spans="1:4" x14ac:dyDescent="0.2">
      <c r="A34" t="s">
        <v>10</v>
      </c>
      <c r="D34" s="9">
        <f>COUNTA(A4:A28)</f>
        <v>24</v>
      </c>
    </row>
  </sheetData>
  <mergeCells count="1">
    <mergeCell ref="A1:G1"/>
  </mergeCells>
  <phoneticPr fontId="2" type="noConversion"/>
  <pageMargins left="0.75" right="0.75" top="1" bottom="1" header="0.5" footer="0.5"/>
  <headerFooter alignWithMargins="0"/>
  <ignoredErrors>
    <ignoredError sqref="B29 D29 F29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opLeftCell="A21" workbookViewId="0">
      <selection activeCell="B4" sqref="B4"/>
    </sheetView>
  </sheetViews>
  <sheetFormatPr defaultRowHeight="12.75" x14ac:dyDescent="0.2"/>
  <cols>
    <col min="2" max="2" width="9.42578125" customWidth="1"/>
    <col min="3" max="3" width="12.5703125" customWidth="1"/>
    <col min="4" max="4" width="15" bestFit="1" customWidth="1"/>
    <col min="5" max="5" width="10.7109375" customWidth="1"/>
    <col min="6" max="6" width="15" bestFit="1" customWidth="1"/>
    <col min="7" max="7" width="10.5703125" customWidth="1"/>
  </cols>
  <sheetData>
    <row r="1" spans="1:7" x14ac:dyDescent="0.2">
      <c r="A1" s="31" t="s">
        <v>11</v>
      </c>
      <c r="B1" s="31"/>
      <c r="C1" s="31"/>
      <c r="D1" s="31"/>
      <c r="E1" s="31"/>
      <c r="F1" s="31"/>
      <c r="G1" s="31"/>
    </row>
    <row r="2" spans="1:7" x14ac:dyDescent="0.2">
      <c r="A2" s="2"/>
      <c r="B2" s="1"/>
    </row>
    <row r="3" spans="1:7" ht="38.25" x14ac:dyDescent="0.2">
      <c r="A3" s="23" t="s">
        <v>0</v>
      </c>
      <c r="B3" s="25" t="s">
        <v>9</v>
      </c>
      <c r="C3" s="25" t="s">
        <v>15</v>
      </c>
      <c r="D3" s="24" t="s">
        <v>1</v>
      </c>
      <c r="E3" s="25" t="s">
        <v>3</v>
      </c>
      <c r="F3" s="25" t="s">
        <v>14</v>
      </c>
      <c r="G3" s="25" t="s">
        <v>4</v>
      </c>
    </row>
    <row r="4" spans="1:7" x14ac:dyDescent="0.2">
      <c r="A4" s="3" t="s">
        <v>21</v>
      </c>
      <c r="B4" s="3">
        <v>134</v>
      </c>
      <c r="C4" s="4">
        <v>35608.14</v>
      </c>
      <c r="D4" s="10">
        <f>B4*C4</f>
        <v>4771490.76</v>
      </c>
      <c r="E4" s="5">
        <v>0.22</v>
      </c>
      <c r="F4" s="11">
        <f>D4*(1+E4)</f>
        <v>5821218.7271999996</v>
      </c>
      <c r="G4" s="13">
        <f>B4/B$29</f>
        <v>1.2937110197146111E-3</v>
      </c>
    </row>
    <row r="5" spans="1:7" x14ac:dyDescent="0.2">
      <c r="A5" s="3" t="s">
        <v>22</v>
      </c>
      <c r="B5" s="3"/>
      <c r="C5" s="14">
        <v>35431.199999999997</v>
      </c>
      <c r="D5" s="17"/>
      <c r="E5" s="5">
        <v>0.22</v>
      </c>
      <c r="F5" s="11"/>
      <c r="G5" s="13">
        <f t="shared" ref="G5:G27" si="0">B5/B$29</f>
        <v>0</v>
      </c>
    </row>
    <row r="6" spans="1:7" x14ac:dyDescent="0.2">
      <c r="A6" s="3" t="s">
        <v>23</v>
      </c>
      <c r="B6" s="3">
        <v>883</v>
      </c>
      <c r="C6" s="14">
        <v>32476.92</v>
      </c>
      <c r="D6" s="17">
        <f t="shared" ref="D6:D27" si="1">B6*C6</f>
        <v>28677120.359999999</v>
      </c>
      <c r="E6" s="5">
        <v>0.22</v>
      </c>
      <c r="F6" s="17">
        <f t="shared" ref="F6:F27" si="2">D6*(1+E6)</f>
        <v>34986086.839199997</v>
      </c>
      <c r="G6" s="13">
        <f t="shared" si="0"/>
        <v>8.5249763463283706E-3</v>
      </c>
    </row>
    <row r="7" spans="1:7" x14ac:dyDescent="0.2">
      <c r="A7" s="3" t="s">
        <v>24</v>
      </c>
      <c r="B7" s="3">
        <v>782</v>
      </c>
      <c r="C7" s="14">
        <v>31837.439999999999</v>
      </c>
      <c r="D7" s="17">
        <f t="shared" si="1"/>
        <v>24896878.079999998</v>
      </c>
      <c r="E7" s="5">
        <v>0.21</v>
      </c>
      <c r="F7" s="17">
        <f t="shared" si="2"/>
        <v>30125222.476799998</v>
      </c>
      <c r="G7" s="13">
        <f t="shared" si="0"/>
        <v>7.5498658016181046E-3</v>
      </c>
    </row>
    <row r="8" spans="1:7" x14ac:dyDescent="0.2">
      <c r="A8" s="3" t="s">
        <v>25</v>
      </c>
      <c r="B8" s="3">
        <v>1385</v>
      </c>
      <c r="C8" s="14">
        <v>31427.52</v>
      </c>
      <c r="D8" s="17">
        <f t="shared" si="1"/>
        <v>43527115.200000003</v>
      </c>
      <c r="E8" s="5">
        <v>0.21</v>
      </c>
      <c r="F8" s="17">
        <f t="shared" si="2"/>
        <v>52667809.392000005</v>
      </c>
      <c r="G8" s="13">
        <f t="shared" si="0"/>
        <v>1.3371565390333854E-2</v>
      </c>
    </row>
    <row r="9" spans="1:7" x14ac:dyDescent="0.2">
      <c r="A9" s="3" t="s">
        <v>26</v>
      </c>
      <c r="B9" s="3">
        <v>2682</v>
      </c>
      <c r="C9" s="14">
        <v>29167.59</v>
      </c>
      <c r="D9" s="17">
        <f t="shared" si="1"/>
        <v>78227476.379999995</v>
      </c>
      <c r="E9" s="5">
        <v>0.21</v>
      </c>
      <c r="F9" s="17">
        <f t="shared" si="2"/>
        <v>94655246.419799998</v>
      </c>
      <c r="G9" s="13">
        <f t="shared" si="0"/>
        <v>2.5893529513989457E-2</v>
      </c>
    </row>
    <row r="10" spans="1:7" x14ac:dyDescent="0.2">
      <c r="A10" s="3" t="s">
        <v>27</v>
      </c>
      <c r="B10" s="3">
        <v>2842</v>
      </c>
      <c r="C10" s="14">
        <v>29362.6</v>
      </c>
      <c r="D10" s="17">
        <f t="shared" si="1"/>
        <v>83448509.200000003</v>
      </c>
      <c r="E10" s="5">
        <v>0.21</v>
      </c>
      <c r="F10" s="17">
        <f t="shared" si="2"/>
        <v>100972696.132</v>
      </c>
      <c r="G10" s="13">
        <f t="shared" si="0"/>
        <v>2.7438259089768099E-2</v>
      </c>
    </row>
    <row r="11" spans="1:7" x14ac:dyDescent="0.2">
      <c r="A11" s="3" t="s">
        <v>28</v>
      </c>
      <c r="B11" s="3">
        <v>5526</v>
      </c>
      <c r="C11" s="14">
        <v>28247.82</v>
      </c>
      <c r="D11" s="17">
        <f t="shared" si="1"/>
        <v>156097453.31999999</v>
      </c>
      <c r="E11" s="5">
        <v>0.21</v>
      </c>
      <c r="F11" s="17">
        <f t="shared" si="2"/>
        <v>188877918.51719999</v>
      </c>
      <c r="G11" s="13">
        <f t="shared" si="0"/>
        <v>5.3351097723454789E-2</v>
      </c>
    </row>
    <row r="12" spans="1:7" x14ac:dyDescent="0.2">
      <c r="A12" s="3" t="s">
        <v>29</v>
      </c>
      <c r="B12" s="3">
        <v>10</v>
      </c>
      <c r="C12" s="14">
        <v>27978.45</v>
      </c>
      <c r="D12" s="17">
        <f t="shared" si="1"/>
        <v>279784.5</v>
      </c>
      <c r="E12" s="5">
        <v>0.2</v>
      </c>
      <c r="F12" s="17">
        <f t="shared" si="2"/>
        <v>335741.39999999997</v>
      </c>
      <c r="G12" s="13">
        <f t="shared" si="0"/>
        <v>9.654559848616501E-5</v>
      </c>
    </row>
    <row r="13" spans="1:7" x14ac:dyDescent="0.2">
      <c r="A13" s="3" t="s">
        <v>30</v>
      </c>
      <c r="B13" s="3">
        <v>4514</v>
      </c>
      <c r="C13" s="14">
        <v>27998.080000000002</v>
      </c>
      <c r="D13" s="17">
        <f t="shared" si="1"/>
        <v>126383333.12</v>
      </c>
      <c r="E13" s="5">
        <v>0.2</v>
      </c>
      <c r="F13" s="17">
        <f t="shared" si="2"/>
        <v>151659999.74399999</v>
      </c>
      <c r="G13" s="13">
        <f t="shared" si="0"/>
        <v>4.3580683156654886E-2</v>
      </c>
    </row>
    <row r="14" spans="1:7" x14ac:dyDescent="0.2">
      <c r="A14" s="3" t="s">
        <v>31</v>
      </c>
      <c r="B14" s="3">
        <v>3202</v>
      </c>
      <c r="C14" s="14">
        <v>26507.06</v>
      </c>
      <c r="D14" s="17">
        <f t="shared" si="1"/>
        <v>84875606.120000005</v>
      </c>
      <c r="E14" s="5">
        <v>0.2</v>
      </c>
      <c r="F14" s="17">
        <f t="shared" si="2"/>
        <v>101850727.344</v>
      </c>
      <c r="G14" s="13">
        <f t="shared" si="0"/>
        <v>3.0913900635270039E-2</v>
      </c>
    </row>
    <row r="15" spans="1:7" x14ac:dyDescent="0.2">
      <c r="A15" s="3" t="s">
        <v>32</v>
      </c>
      <c r="B15" s="3">
        <v>16</v>
      </c>
      <c r="C15" s="14">
        <v>27334.6</v>
      </c>
      <c r="D15" s="17">
        <f t="shared" si="1"/>
        <v>437353.6</v>
      </c>
      <c r="E15" s="5">
        <v>0.2</v>
      </c>
      <c r="F15" s="17">
        <f t="shared" si="2"/>
        <v>524824.31999999995</v>
      </c>
      <c r="G15" s="13">
        <f t="shared" si="0"/>
        <v>1.5447295757786402E-4</v>
      </c>
    </row>
    <row r="16" spans="1:7" x14ac:dyDescent="0.2">
      <c r="A16" s="3" t="s">
        <v>33</v>
      </c>
      <c r="B16" s="3">
        <v>5321</v>
      </c>
      <c r="C16" s="14">
        <v>25198.81</v>
      </c>
      <c r="D16" s="17">
        <f t="shared" si="1"/>
        <v>134082868.01000001</v>
      </c>
      <c r="E16" s="5">
        <v>0.18</v>
      </c>
      <c r="F16" s="17">
        <f t="shared" si="2"/>
        <v>158217784.2518</v>
      </c>
      <c r="G16" s="13">
        <f t="shared" si="0"/>
        <v>5.1371912954488404E-2</v>
      </c>
    </row>
    <row r="17" spans="1:7" x14ac:dyDescent="0.2">
      <c r="A17" s="3" t="s">
        <v>34</v>
      </c>
      <c r="B17" s="3">
        <v>5390</v>
      </c>
      <c r="C17" s="14">
        <v>24585.48</v>
      </c>
      <c r="D17" s="17">
        <f t="shared" si="1"/>
        <v>132515737.2</v>
      </c>
      <c r="E17" s="5">
        <v>0.18</v>
      </c>
      <c r="F17" s="17">
        <f t="shared" si="2"/>
        <v>156368569.896</v>
      </c>
      <c r="G17" s="13">
        <f t="shared" si="0"/>
        <v>5.2038077584042941E-2</v>
      </c>
    </row>
    <row r="18" spans="1:7" x14ac:dyDescent="0.2">
      <c r="A18" s="3" t="s">
        <v>35</v>
      </c>
      <c r="B18" s="3">
        <v>5738</v>
      </c>
      <c r="C18" s="14">
        <v>23899.15</v>
      </c>
      <c r="D18" s="17">
        <f t="shared" si="1"/>
        <v>137133322.70000002</v>
      </c>
      <c r="E18" s="5">
        <v>0.18</v>
      </c>
      <c r="F18" s="17">
        <f t="shared" si="2"/>
        <v>161817320.78600001</v>
      </c>
      <c r="G18" s="13">
        <f t="shared" si="0"/>
        <v>5.5397864411361485E-2</v>
      </c>
    </row>
    <row r="19" spans="1:7" x14ac:dyDescent="0.2">
      <c r="A19" s="3" t="s">
        <v>36</v>
      </c>
      <c r="B19" s="3">
        <v>5906</v>
      </c>
      <c r="C19" s="14">
        <v>18237.599999999999</v>
      </c>
      <c r="D19" s="17">
        <f t="shared" si="1"/>
        <v>107711265.59999999</v>
      </c>
      <c r="E19" s="5">
        <v>0.18</v>
      </c>
      <c r="F19" s="17">
        <f t="shared" si="2"/>
        <v>127099293.40799999</v>
      </c>
      <c r="G19" s="13">
        <f t="shared" si="0"/>
        <v>5.701983046592906E-2</v>
      </c>
    </row>
    <row r="20" spans="1:7" x14ac:dyDescent="0.2">
      <c r="A20" s="3" t="s">
        <v>37</v>
      </c>
      <c r="B20" s="3">
        <v>8996</v>
      </c>
      <c r="C20" s="14">
        <v>17184.68</v>
      </c>
      <c r="D20" s="17">
        <f t="shared" si="1"/>
        <v>154593381.28</v>
      </c>
      <c r="E20" s="5">
        <v>0.18</v>
      </c>
      <c r="F20" s="17">
        <f t="shared" si="2"/>
        <v>182420189.9104</v>
      </c>
      <c r="G20" s="13">
        <f t="shared" si="0"/>
        <v>8.6852420398154051E-2</v>
      </c>
    </row>
    <row r="21" spans="1:7" x14ac:dyDescent="0.2">
      <c r="A21" s="3" t="s">
        <v>38</v>
      </c>
      <c r="B21" s="3">
        <v>6398</v>
      </c>
      <c r="C21" s="14">
        <v>17371.7</v>
      </c>
      <c r="D21" s="17">
        <f t="shared" si="1"/>
        <v>111144136.60000001</v>
      </c>
      <c r="E21" s="5">
        <v>0.12</v>
      </c>
      <c r="F21" s="17">
        <f t="shared" si="2"/>
        <v>124481432.99200003</v>
      </c>
      <c r="G21" s="13">
        <f t="shared" si="0"/>
        <v>6.1769873911448378E-2</v>
      </c>
    </row>
    <row r="22" spans="1:7" x14ac:dyDescent="0.2">
      <c r="A22" s="3" t="s">
        <v>39</v>
      </c>
      <c r="B22" s="3">
        <v>6473</v>
      </c>
      <c r="C22" s="14">
        <v>16774.66</v>
      </c>
      <c r="D22" s="17">
        <f t="shared" si="1"/>
        <v>108582374.17999999</v>
      </c>
      <c r="E22" s="5">
        <v>0.12</v>
      </c>
      <c r="F22" s="17">
        <f t="shared" si="2"/>
        <v>121612259.0816</v>
      </c>
      <c r="G22" s="13">
        <f t="shared" si="0"/>
        <v>6.2493965900094615E-2</v>
      </c>
    </row>
    <row r="23" spans="1:7" x14ac:dyDescent="0.2">
      <c r="A23" s="3" t="s">
        <v>40</v>
      </c>
      <c r="B23" s="3">
        <v>9332</v>
      </c>
      <c r="C23" s="14">
        <v>16195.41</v>
      </c>
      <c r="D23" s="17">
        <f t="shared" si="1"/>
        <v>151135566.12</v>
      </c>
      <c r="E23" s="5">
        <v>0.12</v>
      </c>
      <c r="F23" s="17">
        <f t="shared" si="2"/>
        <v>169271834.05440003</v>
      </c>
      <c r="G23" s="13">
        <f t="shared" si="0"/>
        <v>9.0096352507289187E-2</v>
      </c>
    </row>
    <row r="24" spans="1:7" x14ac:dyDescent="0.2">
      <c r="A24" s="3" t="s">
        <v>41</v>
      </c>
      <c r="B24" s="3">
        <v>5432</v>
      </c>
      <c r="C24" s="14">
        <v>14523.84</v>
      </c>
      <c r="D24" s="17">
        <f t="shared" si="1"/>
        <v>78893498.879999995</v>
      </c>
      <c r="E24" s="5">
        <v>0.1</v>
      </c>
      <c r="F24" s="17">
        <f t="shared" si="2"/>
        <v>86782848.768000007</v>
      </c>
      <c r="G24" s="13">
        <f t="shared" si="0"/>
        <v>5.2443569097684835E-2</v>
      </c>
    </row>
    <row r="25" spans="1:7" x14ac:dyDescent="0.2">
      <c r="A25" s="3" t="s">
        <v>42</v>
      </c>
      <c r="B25" s="3">
        <v>7440</v>
      </c>
      <c r="C25" s="14">
        <v>13713.52</v>
      </c>
      <c r="D25" s="17">
        <f t="shared" si="1"/>
        <v>102028588.8</v>
      </c>
      <c r="E25" s="5">
        <v>0.1</v>
      </c>
      <c r="F25" s="17">
        <f t="shared" si="2"/>
        <v>112231447.68000001</v>
      </c>
      <c r="G25" s="13">
        <f t="shared" si="0"/>
        <v>7.1829925273706768E-2</v>
      </c>
    </row>
    <row r="26" spans="1:7" x14ac:dyDescent="0.2">
      <c r="A26" s="3" t="s">
        <v>43</v>
      </c>
      <c r="B26" s="3">
        <v>7480</v>
      </c>
      <c r="C26" s="14">
        <v>12926.7</v>
      </c>
      <c r="D26" s="17">
        <f t="shared" si="1"/>
        <v>96691716</v>
      </c>
      <c r="E26" s="5">
        <v>7.0000000000000007E-2</v>
      </c>
      <c r="F26" s="17">
        <f t="shared" si="2"/>
        <v>103460136.12</v>
      </c>
      <c r="G26" s="13">
        <f t="shared" si="0"/>
        <v>7.2216107667651436E-2</v>
      </c>
    </row>
    <row r="27" spans="1:7" x14ac:dyDescent="0.2">
      <c r="A27" s="3" t="s">
        <v>44</v>
      </c>
      <c r="B27" s="3">
        <v>7696</v>
      </c>
      <c r="C27" s="14">
        <v>12381.3</v>
      </c>
      <c r="D27" s="17">
        <f t="shared" si="1"/>
        <v>95286484.799999997</v>
      </c>
      <c r="E27" s="5">
        <v>7.0000000000000007E-2</v>
      </c>
      <c r="F27" s="17">
        <f t="shared" si="2"/>
        <v>101956538.736</v>
      </c>
      <c r="G27" s="13">
        <f t="shared" si="0"/>
        <v>7.4301492594952598E-2</v>
      </c>
    </row>
    <row r="28" spans="1:7" x14ac:dyDescent="0.2">
      <c r="A28" s="6"/>
      <c r="B28" s="6"/>
      <c r="C28" s="7"/>
      <c r="D28" s="6"/>
      <c r="E28" s="8"/>
      <c r="F28" s="6"/>
      <c r="G28" s="6"/>
    </row>
    <row r="29" spans="1:7" x14ac:dyDescent="0.2">
      <c r="A29" s="3" t="s">
        <v>5</v>
      </c>
      <c r="B29" s="19">
        <f>SUM(B4:B28)</f>
        <v>103578</v>
      </c>
      <c r="C29" s="18"/>
      <c r="D29" s="10">
        <f>SUM(D4:D28)</f>
        <v>2041421060.8099999</v>
      </c>
      <c r="E29" s="18"/>
      <c r="F29" s="10">
        <f>SUM(F4:F28)</f>
        <v>2368197146.9963994</v>
      </c>
      <c r="G29" s="3"/>
    </row>
    <row r="30" spans="1:7" x14ac:dyDescent="0.2">
      <c r="A30" s="3" t="s">
        <v>6</v>
      </c>
      <c r="B30" s="17">
        <f>AVERAGE(B4:B28)</f>
        <v>4503.391304347826</v>
      </c>
      <c r="C30" s="17">
        <f t="shared" ref="C30:F30" si="3">AVERAGE(C4:C28)</f>
        <v>24015.427916666664</v>
      </c>
      <c r="D30" s="17">
        <f t="shared" si="3"/>
        <v>88757437.426521733</v>
      </c>
      <c r="E30" s="20">
        <f t="shared" si="3"/>
        <v>0.1712500000000001</v>
      </c>
      <c r="F30" s="17">
        <f t="shared" si="3"/>
        <v>102965093.34766954</v>
      </c>
      <c r="G30" s="17"/>
    </row>
    <row r="31" spans="1:7" x14ac:dyDescent="0.2">
      <c r="A31" s="3" t="s">
        <v>7</v>
      </c>
      <c r="B31" s="17">
        <f>MAX(B4:B28)</f>
        <v>9332</v>
      </c>
      <c r="C31" s="30"/>
      <c r="D31" s="3"/>
      <c r="E31" s="3"/>
      <c r="F31" s="30"/>
      <c r="G31" s="17"/>
    </row>
    <row r="32" spans="1:7" x14ac:dyDescent="0.2">
      <c r="A32" s="3" t="s">
        <v>8</v>
      </c>
      <c r="B32" s="17">
        <f>MIN(B4:B28)</f>
        <v>10</v>
      </c>
      <c r="C32" s="30"/>
      <c r="D32" s="3"/>
      <c r="E32" s="3"/>
      <c r="F32" s="12"/>
      <c r="G32" s="3"/>
    </row>
    <row r="34" spans="1:4" x14ac:dyDescent="0.2">
      <c r="A34" t="s">
        <v>10</v>
      </c>
      <c r="D34" s="9">
        <f>COUNTA(A4:A28)</f>
        <v>24</v>
      </c>
    </row>
  </sheetData>
  <mergeCells count="1">
    <mergeCell ref="A1:G1"/>
  </mergeCells>
  <phoneticPr fontId="2" type="noConversion"/>
  <pageMargins left="0.75" right="0.75" top="1" bottom="1" header="0.5" footer="0.5"/>
  <headerFooter alignWithMargins="0"/>
  <ignoredErrors>
    <ignoredError sqref="B29 D29:F29 D31:E31" emptyCellReferenc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opLeftCell="A19" workbookViewId="0">
      <selection activeCell="B29" sqref="B29"/>
    </sheetView>
  </sheetViews>
  <sheetFormatPr defaultRowHeight="12.75" x14ac:dyDescent="0.2"/>
  <cols>
    <col min="2" max="2" width="11.28515625" customWidth="1"/>
    <col min="3" max="4" width="15" bestFit="1" customWidth="1"/>
    <col min="5" max="5" width="17.7109375" bestFit="1" customWidth="1"/>
    <col min="6" max="6" width="12.42578125" customWidth="1"/>
    <col min="7" max="7" width="12.85546875" bestFit="1" customWidth="1"/>
    <col min="8" max="8" width="11.42578125" customWidth="1"/>
  </cols>
  <sheetData>
    <row r="1" spans="1:8" x14ac:dyDescent="0.2">
      <c r="A1" s="31" t="s">
        <v>12</v>
      </c>
      <c r="B1" s="31"/>
      <c r="C1" s="31"/>
      <c r="D1" s="31"/>
      <c r="E1" s="31"/>
      <c r="F1" s="31"/>
      <c r="G1" s="31"/>
      <c r="H1" s="31"/>
    </row>
    <row r="2" spans="1:8" x14ac:dyDescent="0.2">
      <c r="A2" s="2"/>
    </row>
    <row r="3" spans="1:8" ht="51" x14ac:dyDescent="0.2">
      <c r="A3" s="21" t="s">
        <v>0</v>
      </c>
      <c r="B3" s="22" t="s">
        <v>13</v>
      </c>
      <c r="C3" s="22" t="s">
        <v>16</v>
      </c>
      <c r="D3" s="22" t="s">
        <v>17</v>
      </c>
      <c r="E3" s="22" t="s">
        <v>14</v>
      </c>
      <c r="F3" s="22" t="s">
        <v>18</v>
      </c>
      <c r="G3" s="22" t="s">
        <v>19</v>
      </c>
      <c r="H3" s="22" t="s">
        <v>20</v>
      </c>
    </row>
    <row r="4" spans="1:8" x14ac:dyDescent="0.2">
      <c r="A4" s="3" t="s">
        <v>21</v>
      </c>
      <c r="B4" s="14">
        <f>'1st Half'!B4+'2nd Half'!B4</f>
        <v>221</v>
      </c>
      <c r="C4" s="4">
        <f>'1st Half'!F4</f>
        <v>3779447.9796000002</v>
      </c>
      <c r="D4" s="4">
        <f>'2nd Half'!F4</f>
        <v>5821218.7271999996</v>
      </c>
      <c r="E4" s="15">
        <f>C4+D4</f>
        <v>9600666.7067999989</v>
      </c>
      <c r="F4" s="16">
        <f t="shared" ref="F4:F27" si="0">C4/C$29</f>
        <v>1.5055703785620497E-3</v>
      </c>
      <c r="G4" s="16">
        <f t="shared" ref="G4:G27" si="1">D4/D$29</f>
        <v>2.4580802888742141E-3</v>
      </c>
      <c r="H4" s="16">
        <f t="shared" ref="H4:H27" si="2">E4/E$29</f>
        <v>1.9679518625218295E-3</v>
      </c>
    </row>
    <row r="5" spans="1:8" x14ac:dyDescent="0.2">
      <c r="A5" s="3" t="s">
        <v>22</v>
      </c>
      <c r="B5" s="14">
        <f>'1st Half'!B5+'2nd Half'!B5</f>
        <v>178</v>
      </c>
      <c r="C5" s="14">
        <f>'1st Half'!F5</f>
        <v>7694239.3919999991</v>
      </c>
      <c r="D5" s="14">
        <f>'2nd Half'!F5</f>
        <v>0</v>
      </c>
      <c r="E5" s="14">
        <f t="shared" ref="E5:E27" si="3">C5+D5</f>
        <v>7694239.3919999991</v>
      </c>
      <c r="F5" s="16">
        <f t="shared" si="0"/>
        <v>3.0650557903396502E-3</v>
      </c>
      <c r="G5" s="16">
        <f t="shared" si="1"/>
        <v>0</v>
      </c>
      <c r="H5" s="16">
        <f t="shared" si="2"/>
        <v>1.5771709616219118E-3</v>
      </c>
    </row>
    <row r="6" spans="1:8" x14ac:dyDescent="0.2">
      <c r="A6" s="3" t="s">
        <v>23</v>
      </c>
      <c r="B6" s="14">
        <f>'1st Half'!B6+'2nd Half'!B6</f>
        <v>1540</v>
      </c>
      <c r="C6" s="14">
        <f>'1st Half'!F6</f>
        <v>26031550.456799995</v>
      </c>
      <c r="D6" s="14">
        <f>'2nd Half'!F6</f>
        <v>34986086.839199997</v>
      </c>
      <c r="E6" s="14">
        <f t="shared" si="3"/>
        <v>61017637.295999989</v>
      </c>
      <c r="F6" s="16">
        <f t="shared" si="0"/>
        <v>1.0369855991495723E-2</v>
      </c>
      <c r="G6" s="16">
        <f t="shared" si="1"/>
        <v>1.4773299969376742E-2</v>
      </c>
      <c r="H6" s="16">
        <f t="shared" si="2"/>
        <v>1.2507441059097912E-2</v>
      </c>
    </row>
    <row r="7" spans="1:8" x14ac:dyDescent="0.2">
      <c r="A7" s="3" t="s">
        <v>24</v>
      </c>
      <c r="B7" s="14">
        <f>'1st Half'!B7+'2nd Half'!B7</f>
        <v>1551</v>
      </c>
      <c r="C7" s="14">
        <f>'1st Half'!F7</f>
        <v>29624419.545599997</v>
      </c>
      <c r="D7" s="14">
        <f>'2nd Half'!F7</f>
        <v>30125222.476799998</v>
      </c>
      <c r="E7" s="14">
        <f t="shared" si="3"/>
        <v>59749642.022399992</v>
      </c>
      <c r="F7" s="16">
        <f t="shared" si="0"/>
        <v>1.1801101322386875E-2</v>
      </c>
      <c r="G7" s="16">
        <f t="shared" si="1"/>
        <v>1.2720740971674601E-2</v>
      </c>
      <c r="H7" s="16">
        <f t="shared" si="2"/>
        <v>1.224752643685792E-2</v>
      </c>
    </row>
    <row r="8" spans="1:8" x14ac:dyDescent="0.2">
      <c r="A8" s="3" t="s">
        <v>25</v>
      </c>
      <c r="B8" s="14">
        <f>'1st Half'!B8+'2nd Half'!B8</f>
        <v>2859</v>
      </c>
      <c r="C8" s="14">
        <f>'1st Half'!F8</f>
        <v>56052239.020800002</v>
      </c>
      <c r="D8" s="14">
        <f>'2nd Half'!F8</f>
        <v>52667809.392000005</v>
      </c>
      <c r="E8" s="14">
        <f t="shared" si="3"/>
        <v>108720048.41280001</v>
      </c>
      <c r="F8" s="16">
        <f t="shared" si="0"/>
        <v>2.2328813937195102E-2</v>
      </c>
      <c r="G8" s="16">
        <f t="shared" si="1"/>
        <v>2.2239622009003323E-2</v>
      </c>
      <c r="H8" s="16">
        <f t="shared" si="2"/>
        <v>2.2285517068923118E-2</v>
      </c>
    </row>
    <row r="9" spans="1:8" x14ac:dyDescent="0.2">
      <c r="A9" s="3" t="s">
        <v>26</v>
      </c>
      <c r="B9" s="14">
        <f>'1st Half'!B9+'2nd Half'!B9</f>
        <v>5385</v>
      </c>
      <c r="C9" s="14">
        <f>'1st Half'!F9</f>
        <v>95396394.881699994</v>
      </c>
      <c r="D9" s="14">
        <f>'2nd Half'!F9</f>
        <v>94655246.419799998</v>
      </c>
      <c r="E9" s="14">
        <f t="shared" si="3"/>
        <v>190051641.30149999</v>
      </c>
      <c r="F9" s="16">
        <f t="shared" si="0"/>
        <v>3.8001842367121709E-2</v>
      </c>
      <c r="G9" s="16">
        <f t="shared" si="1"/>
        <v>3.9969327106002088E-2</v>
      </c>
      <c r="H9" s="16">
        <f t="shared" si="2"/>
        <v>3.8956927981856772E-2</v>
      </c>
    </row>
    <row r="10" spans="1:8" x14ac:dyDescent="0.2">
      <c r="A10" s="3" t="s">
        <v>27</v>
      </c>
      <c r="B10" s="14">
        <f>'1st Half'!B10+'2nd Half'!B10</f>
        <v>5679</v>
      </c>
      <c r="C10" s="14">
        <f>'1st Half'!F10</f>
        <v>100795052.402</v>
      </c>
      <c r="D10" s="14">
        <f>'2nd Half'!F10</f>
        <v>100972696.132</v>
      </c>
      <c r="E10" s="14">
        <f t="shared" si="3"/>
        <v>201767748.53399998</v>
      </c>
      <c r="F10" s="16">
        <f t="shared" si="0"/>
        <v>4.0152436551890769E-2</v>
      </c>
      <c r="G10" s="16">
        <f t="shared" si="1"/>
        <v>4.2636946953535669E-2</v>
      </c>
      <c r="H10" s="16">
        <f t="shared" si="2"/>
        <v>4.1358504430018761E-2</v>
      </c>
    </row>
    <row r="11" spans="1:8" x14ac:dyDescent="0.2">
      <c r="A11" s="3" t="s">
        <v>28</v>
      </c>
      <c r="B11" s="14">
        <f>'1st Half'!B11+'2nd Half'!B11</f>
        <v>11059</v>
      </c>
      <c r="C11" s="14">
        <f>'1st Half'!F11</f>
        <v>189117177.5526</v>
      </c>
      <c r="D11" s="14">
        <f>'2nd Half'!F11</f>
        <v>188877918.51719999</v>
      </c>
      <c r="E11" s="14">
        <f t="shared" si="3"/>
        <v>377995096.06980002</v>
      </c>
      <c r="F11" s="16">
        <f t="shared" si="0"/>
        <v>7.5336192517349798E-2</v>
      </c>
      <c r="G11" s="16">
        <f t="shared" si="1"/>
        <v>7.9755994452047688E-2</v>
      </c>
      <c r="H11" s="16">
        <f t="shared" si="2"/>
        <v>7.7481718306896874E-2</v>
      </c>
    </row>
    <row r="12" spans="1:8" x14ac:dyDescent="0.2">
      <c r="A12" s="3" t="s">
        <v>29</v>
      </c>
      <c r="B12" s="14">
        <f>'1st Half'!B12+'2nd Half'!B12</f>
        <v>10</v>
      </c>
      <c r="C12" s="14">
        <f>'1st Half'!F12</f>
        <v>0</v>
      </c>
      <c r="D12" s="14">
        <f>'2nd Half'!F12</f>
        <v>335741.39999999997</v>
      </c>
      <c r="E12" s="14">
        <f t="shared" si="3"/>
        <v>335741.39999999997</v>
      </c>
      <c r="F12" s="16">
        <f t="shared" si="0"/>
        <v>0</v>
      </c>
      <c r="G12" s="16">
        <f t="shared" si="1"/>
        <v>1.4177088272647532E-4</v>
      </c>
      <c r="H12" s="16">
        <f t="shared" si="2"/>
        <v>6.8820523994204182E-5</v>
      </c>
    </row>
    <row r="13" spans="1:8" x14ac:dyDescent="0.2">
      <c r="A13" s="3" t="s">
        <v>30</v>
      </c>
      <c r="B13" s="14">
        <f>'1st Half'!B13+'2nd Half'!B13</f>
        <v>9013</v>
      </c>
      <c r="C13" s="14">
        <f>'1st Half'!F13</f>
        <v>151156034.30399999</v>
      </c>
      <c r="D13" s="14">
        <f>'2nd Half'!F13</f>
        <v>151659999.74399999</v>
      </c>
      <c r="E13" s="14">
        <f t="shared" si="3"/>
        <v>302816034.04799998</v>
      </c>
      <c r="F13" s="16">
        <f t="shared" si="0"/>
        <v>6.0214097142593043E-2</v>
      </c>
      <c r="G13" s="16">
        <f t="shared" si="1"/>
        <v>6.4040276349606878E-2</v>
      </c>
      <c r="H13" s="16">
        <f t="shared" si="2"/>
        <v>6.2071457785754555E-2</v>
      </c>
    </row>
    <row r="14" spans="1:8" x14ac:dyDescent="0.2">
      <c r="A14" s="3" t="s">
        <v>31</v>
      </c>
      <c r="B14" s="14">
        <f>'1st Half'!B14+'2nd Half'!B14</f>
        <v>8108</v>
      </c>
      <c r="C14" s="14">
        <f>'1st Half'!F14</f>
        <v>156052363.632</v>
      </c>
      <c r="D14" s="14">
        <f>'2nd Half'!F14</f>
        <v>101850727.344</v>
      </c>
      <c r="E14" s="14">
        <f t="shared" si="3"/>
        <v>257903090.97600001</v>
      </c>
      <c r="F14" s="16">
        <f t="shared" si="0"/>
        <v>6.2164585266708365E-2</v>
      </c>
      <c r="G14" s="16">
        <f t="shared" si="1"/>
        <v>4.3007706293869144E-2</v>
      </c>
      <c r="H14" s="16">
        <f t="shared" si="2"/>
        <v>5.2865169027987713E-2</v>
      </c>
    </row>
    <row r="15" spans="1:8" x14ac:dyDescent="0.2">
      <c r="A15" s="3" t="s">
        <v>32</v>
      </c>
      <c r="B15" s="14">
        <f>'1st Half'!B15+'2nd Half'!B15</f>
        <v>16</v>
      </c>
      <c r="C15" s="14">
        <f>'1st Half'!F15</f>
        <v>0</v>
      </c>
      <c r="D15" s="14">
        <f>'2nd Half'!F15</f>
        <v>524824.31999999995</v>
      </c>
      <c r="E15" s="14">
        <f t="shared" si="3"/>
        <v>524824.31999999995</v>
      </c>
      <c r="F15" s="16">
        <f t="shared" si="0"/>
        <v>0</v>
      </c>
      <c r="G15" s="16">
        <f t="shared" si="1"/>
        <v>2.2161344154376599E-4</v>
      </c>
      <c r="H15" s="16">
        <f t="shared" si="2"/>
        <v>1.0757888275709189E-4</v>
      </c>
    </row>
    <row r="16" spans="1:8" x14ac:dyDescent="0.2">
      <c r="A16" s="3" t="s">
        <v>33</v>
      </c>
      <c r="B16" s="14">
        <f>'1st Half'!B16+'2nd Half'!B16</f>
        <v>10638</v>
      </c>
      <c r="C16" s="14">
        <f>'1st Half'!F16</f>
        <v>158098845.86860001</v>
      </c>
      <c r="D16" s="14">
        <f>'2nd Half'!F16</f>
        <v>158217784.2518</v>
      </c>
      <c r="E16" s="14">
        <f t="shared" si="3"/>
        <v>316316630.12040001</v>
      </c>
      <c r="F16" s="16">
        <f t="shared" si="0"/>
        <v>6.2979816234910363E-2</v>
      </c>
      <c r="G16" s="16">
        <f t="shared" si="1"/>
        <v>6.6809380482730801E-2</v>
      </c>
      <c r="H16" s="16">
        <f t="shared" si="2"/>
        <v>6.4838820094771751E-2</v>
      </c>
    </row>
    <row r="17" spans="1:8" x14ac:dyDescent="0.2">
      <c r="A17" s="3" t="s">
        <v>34</v>
      </c>
      <c r="B17" s="14">
        <f>'1st Half'!B17+'2nd Half'!B17</f>
        <v>10796</v>
      </c>
      <c r="C17" s="14">
        <f>'1st Half'!F17</f>
        <v>156832743.75839999</v>
      </c>
      <c r="D17" s="14">
        <f>'2nd Half'!F17</f>
        <v>156368569.896</v>
      </c>
      <c r="E17" s="14">
        <f t="shared" si="3"/>
        <v>313201313.65439999</v>
      </c>
      <c r="F17" s="16">
        <f t="shared" si="0"/>
        <v>6.2475455321983127E-2</v>
      </c>
      <c r="G17" s="16">
        <f t="shared" si="1"/>
        <v>6.602852726780932E-2</v>
      </c>
      <c r="H17" s="16">
        <f t="shared" si="2"/>
        <v>6.4200240188933819E-2</v>
      </c>
    </row>
    <row r="18" spans="1:8" x14ac:dyDescent="0.2">
      <c r="A18" s="3" t="s">
        <v>35</v>
      </c>
      <c r="B18" s="14">
        <f>'1st Half'!B18+'2nd Half'!B18</f>
        <v>11483</v>
      </c>
      <c r="C18" s="14">
        <f>'1st Half'!F18</f>
        <v>162014727.76499999</v>
      </c>
      <c r="D18" s="14">
        <f>'2nd Half'!F18</f>
        <v>161817320.78600001</v>
      </c>
      <c r="E18" s="14">
        <f t="shared" si="3"/>
        <v>323832048.551</v>
      </c>
      <c r="F18" s="16">
        <f t="shared" si="0"/>
        <v>6.4539736048859264E-2</v>
      </c>
      <c r="G18" s="16">
        <f t="shared" si="1"/>
        <v>6.8329328489916491E-2</v>
      </c>
      <c r="H18" s="16">
        <f t="shared" si="2"/>
        <v>6.6379336201601566E-2</v>
      </c>
    </row>
    <row r="19" spans="1:8" x14ac:dyDescent="0.2">
      <c r="A19" s="3" t="s">
        <v>36</v>
      </c>
      <c r="B19" s="14">
        <f>'1st Half'!B19+'2nd Half'!B19</f>
        <v>11779</v>
      </c>
      <c r="C19" s="14">
        <f>'1st Half'!F19</f>
        <v>126389121.26399998</v>
      </c>
      <c r="D19" s="14">
        <f>'2nd Half'!F19</f>
        <v>127099293.40799999</v>
      </c>
      <c r="E19" s="14">
        <f t="shared" si="3"/>
        <v>253488414.67199999</v>
      </c>
      <c r="F19" s="16">
        <f t="shared" si="0"/>
        <v>5.0348018592838113E-2</v>
      </c>
      <c r="G19" s="16">
        <f t="shared" si="1"/>
        <v>5.3669219882812924E-2</v>
      </c>
      <c r="H19" s="16">
        <f t="shared" si="2"/>
        <v>5.1960245367974146E-2</v>
      </c>
    </row>
    <row r="20" spans="1:8" x14ac:dyDescent="0.2">
      <c r="A20" s="3" t="s">
        <v>37</v>
      </c>
      <c r="B20" s="14">
        <f>'1st Half'!B20+'2nd Half'!B20</f>
        <v>21027</v>
      </c>
      <c r="C20" s="14">
        <f>'1st Half'!F20</f>
        <v>243963684.3944</v>
      </c>
      <c r="D20" s="14">
        <f>'2nd Half'!F20</f>
        <v>182420189.9104</v>
      </c>
      <c r="E20" s="14">
        <f t="shared" si="3"/>
        <v>426383874.30480003</v>
      </c>
      <c r="F20" s="16">
        <f t="shared" si="0"/>
        <v>9.7184694339394792E-2</v>
      </c>
      <c r="G20" s="16">
        <f t="shared" si="1"/>
        <v>7.7029140138001079E-2</v>
      </c>
      <c r="H20" s="16">
        <f t="shared" si="2"/>
        <v>8.7400486363419086E-2</v>
      </c>
    </row>
    <row r="21" spans="1:8" x14ac:dyDescent="0.2">
      <c r="A21" s="3" t="s">
        <v>38</v>
      </c>
      <c r="B21" s="14">
        <f>'1st Half'!B21+'2nd Half'!B21</f>
        <v>12797</v>
      </c>
      <c r="C21" s="14">
        <f>'1st Half'!F21</f>
        <v>124500889.29600002</v>
      </c>
      <c r="D21" s="14">
        <f>'2nd Half'!F21</f>
        <v>124481432.99200003</v>
      </c>
      <c r="E21" s="14">
        <f t="shared" si="3"/>
        <v>248982322.28800005</v>
      </c>
      <c r="F21" s="16">
        <f t="shared" si="0"/>
        <v>4.9595827761208904E-2</v>
      </c>
      <c r="G21" s="16">
        <f t="shared" si="1"/>
        <v>5.2563796536061483E-2</v>
      </c>
      <c r="H21" s="16">
        <f t="shared" si="2"/>
        <v>5.1036583171315743E-2</v>
      </c>
    </row>
    <row r="22" spans="1:8" x14ac:dyDescent="0.2">
      <c r="A22" s="3" t="s">
        <v>39</v>
      </c>
      <c r="B22" s="14">
        <f>'1st Half'!B22+'2nd Half'!B22</f>
        <v>12936</v>
      </c>
      <c r="C22" s="14">
        <f>'1st Half'!F22</f>
        <v>121424382.88960001</v>
      </c>
      <c r="D22" s="14">
        <f>'2nd Half'!F22</f>
        <v>121612259.0816</v>
      </c>
      <c r="E22" s="14">
        <f t="shared" si="3"/>
        <v>243036641.97119999</v>
      </c>
      <c r="F22" s="16">
        <f t="shared" si="0"/>
        <v>4.83702792313883E-2</v>
      </c>
      <c r="G22" s="16">
        <f t="shared" si="1"/>
        <v>5.135225301484788E-2</v>
      </c>
      <c r="H22" s="16">
        <f t="shared" si="2"/>
        <v>4.981783316043175E-2</v>
      </c>
    </row>
    <row r="23" spans="1:8" x14ac:dyDescent="0.2">
      <c r="A23" s="3" t="s">
        <v>40</v>
      </c>
      <c r="B23" s="14">
        <f>'1st Half'!B23+'2nd Half'!B23</f>
        <v>18664</v>
      </c>
      <c r="C23" s="14">
        <f>'1st Half'!F23</f>
        <v>169271834.05440003</v>
      </c>
      <c r="D23" s="14">
        <f>'2nd Half'!F23</f>
        <v>169271834.05440003</v>
      </c>
      <c r="E23" s="14">
        <f t="shared" si="3"/>
        <v>338543668.10880005</v>
      </c>
      <c r="F23" s="16">
        <f t="shared" si="0"/>
        <v>6.7430656713033457E-2</v>
      </c>
      <c r="G23" s="16">
        <f t="shared" si="1"/>
        <v>7.147708723029611E-2</v>
      </c>
      <c r="H23" s="16">
        <f t="shared" si="2"/>
        <v>6.939493501298194E-2</v>
      </c>
    </row>
    <row r="24" spans="1:8" x14ac:dyDescent="0.2">
      <c r="A24" s="3" t="s">
        <v>41</v>
      </c>
      <c r="B24" s="14">
        <f>'1st Half'!B24+'2nd Half'!B24</f>
        <v>12630</v>
      </c>
      <c r="C24" s="14">
        <f>'1st Half'!F24</f>
        <v>114996860.35200001</v>
      </c>
      <c r="D24" s="14">
        <f>'2nd Half'!F24</f>
        <v>86782848.768000007</v>
      </c>
      <c r="E24" s="14">
        <f t="shared" si="3"/>
        <v>201779709.12</v>
      </c>
      <c r="F24" s="16">
        <f t="shared" si="0"/>
        <v>4.5809829241764494E-2</v>
      </c>
      <c r="G24" s="16">
        <f t="shared" si="1"/>
        <v>3.6645111610774161E-2</v>
      </c>
      <c r="H24" s="16">
        <f t="shared" si="2"/>
        <v>4.1360956119908067E-2</v>
      </c>
    </row>
    <row r="25" spans="1:8" x14ac:dyDescent="0.2">
      <c r="A25" s="3" t="s">
        <v>42</v>
      </c>
      <c r="B25" s="14">
        <f>'1st Half'!B25+'2nd Half'!B25</f>
        <v>14867</v>
      </c>
      <c r="C25" s="14">
        <f>'1st Half'!F25</f>
        <v>112035344.34400001</v>
      </c>
      <c r="D25" s="14">
        <f>'2nd Half'!F25</f>
        <v>112231447.68000001</v>
      </c>
      <c r="E25" s="14">
        <f t="shared" si="3"/>
        <v>224266792.02400002</v>
      </c>
      <c r="F25" s="16">
        <f t="shared" si="0"/>
        <v>4.4630087967020442E-2</v>
      </c>
      <c r="G25" s="16">
        <f t="shared" si="1"/>
        <v>4.7391091498587404E-2</v>
      </c>
      <c r="H25" s="16">
        <f t="shared" si="2"/>
        <v>4.5970375239964133E-2</v>
      </c>
    </row>
    <row r="26" spans="1:8" x14ac:dyDescent="0.2">
      <c r="A26" s="3" t="s">
        <v>43</v>
      </c>
      <c r="B26" s="14">
        <f>'1st Half'!B26+'2nd Half'!B26</f>
        <v>14932</v>
      </c>
      <c r="C26" s="14">
        <f>'1st Half'!F26</f>
        <v>103072852.18800001</v>
      </c>
      <c r="D26" s="14">
        <f>'2nd Half'!F26</f>
        <v>103460136.12</v>
      </c>
      <c r="E26" s="14">
        <f t="shared" si="3"/>
        <v>206532988.30800003</v>
      </c>
      <c r="F26" s="16">
        <f t="shared" si="0"/>
        <v>4.1059814535291284E-2</v>
      </c>
      <c r="G26" s="16">
        <f t="shared" si="1"/>
        <v>4.3687298690997578E-2</v>
      </c>
      <c r="H26" s="16">
        <f t="shared" si="2"/>
        <v>4.2335286853052406E-2</v>
      </c>
    </row>
    <row r="27" spans="1:8" x14ac:dyDescent="0.2">
      <c r="A27" s="3" t="s">
        <v>44</v>
      </c>
      <c r="B27" s="14">
        <f>'1st Half'!B27+'2nd Half'!B27</f>
        <v>15396</v>
      </c>
      <c r="C27" s="14">
        <f>'1st Half'!F27</f>
        <v>102009530.7</v>
      </c>
      <c r="D27" s="14">
        <f>'2nd Half'!F27</f>
        <v>101956538.736</v>
      </c>
      <c r="E27" s="14">
        <f t="shared" si="3"/>
        <v>203966069.43599999</v>
      </c>
      <c r="F27" s="16">
        <f t="shared" si="0"/>
        <v>4.0636232746664371E-2</v>
      </c>
      <c r="G27" s="16">
        <f t="shared" si="1"/>
        <v>4.3052386438904452E-2</v>
      </c>
      <c r="H27" s="16">
        <f t="shared" si="2"/>
        <v>4.1809117897357174E-2</v>
      </c>
    </row>
    <row r="28" spans="1:8" x14ac:dyDescent="0.2">
      <c r="A28" s="6"/>
      <c r="B28" s="27"/>
      <c r="C28" s="27"/>
      <c r="D28" s="7"/>
      <c r="E28" s="28"/>
      <c r="F28" s="29"/>
      <c r="G28" s="29"/>
      <c r="H28" s="29"/>
    </row>
    <row r="29" spans="1:8" x14ac:dyDescent="0.2">
      <c r="A29" s="3" t="s">
        <v>5</v>
      </c>
      <c r="B29" s="17">
        <f>SUM(B4:B28)</f>
        <v>213564</v>
      </c>
      <c r="C29" s="10">
        <f t="shared" ref="C29:E29" si="4">SUM(C4:C28)</f>
        <v>2510309736.0415001</v>
      </c>
      <c r="D29" s="10">
        <f t="shared" si="4"/>
        <v>2368197146.9963994</v>
      </c>
      <c r="E29" s="10">
        <f t="shared" si="4"/>
        <v>4878506883.037899</v>
      </c>
      <c r="F29" s="26"/>
      <c r="G29" s="3"/>
      <c r="H29" s="3"/>
    </row>
  </sheetData>
  <mergeCells count="1">
    <mergeCell ref="A1:H1"/>
  </mergeCells>
  <phoneticPr fontId="2" type="noConversion"/>
  <pageMargins left="0.75" right="0.75" top="1" bottom="1" header="0.5" footer="0.5"/>
  <pageSetup orientation="portrait" r:id="rId1"/>
  <headerFooter alignWithMargins="0"/>
  <ignoredErrors>
    <ignoredError sqref="B5:D15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1st Half</vt:lpstr>
      <vt:lpstr>2nd Half</vt:lpstr>
      <vt:lpstr>Summary</vt:lpstr>
    </vt:vector>
  </TitlesOfParts>
  <Company>Dept. of Computer Science &amp; Engineering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Debby Gross</dc:creator>
  <cp:lastModifiedBy>debby</cp:lastModifiedBy>
  <dcterms:created xsi:type="dcterms:W3CDTF">2004-03-18T01:28:27Z</dcterms:created>
  <dcterms:modified xsi:type="dcterms:W3CDTF">2010-04-25T14:55:32Z</dcterms:modified>
</cp:coreProperties>
</file>